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495" windowHeight="5100" activeTab="0"/>
  </bookViews>
  <sheets>
    <sheet name="Table 13.1" sheetId="1" r:id="rId1"/>
    <sheet name="Assumptions 13.1" sheetId="2" r:id="rId2"/>
  </sheets>
  <definedNames/>
  <calcPr fullCalcOnLoad="1"/>
</workbook>
</file>

<file path=xl/comments1.xml><?xml version="1.0" encoding="utf-8"?>
<comments xmlns="http://schemas.openxmlformats.org/spreadsheetml/2006/main">
  <authors>
    <author>Richard Smith</author>
  </authors>
  <commentList>
    <comment ref="B9" authorId="0">
      <text>
        <r>
          <rPr>
            <b/>
            <sz val="8"/>
            <rFont val="Tahoma"/>
            <family val="2"/>
          </rPr>
          <t>Projected rapid earnings growth of a Success Scenario.</t>
        </r>
      </text>
    </comment>
    <comment ref="B13" authorId="0">
      <text>
        <r>
          <rPr>
            <b/>
            <sz val="8"/>
            <rFont val="Tahoma"/>
            <family val="2"/>
          </rPr>
          <t>Venture is projected to need $700 thousand per year of external financing.</t>
        </r>
      </text>
    </comment>
    <comment ref="B15" authorId="0">
      <text>
        <r>
          <rPr>
            <b/>
            <sz val="8"/>
            <rFont val="Tahoma"/>
            <family val="2"/>
          </rPr>
          <t>Financing needed at time zero, if all capital is raised at time zero, and the risk-free rate is 4% per year.</t>
        </r>
      </text>
    </comment>
    <comment ref="B17" authorId="0">
      <text>
        <r>
          <rPr>
            <b/>
            <sz val="8"/>
            <rFont val="Tahoma"/>
            <family val="2"/>
          </rPr>
          <t>These rows show the gradual draw-down of cash, offset by cash generated from investing in marketable securities.</t>
        </r>
      </text>
    </comment>
    <comment ref="B25" authorId="0">
      <text>
        <r>
          <rPr>
            <b/>
            <sz val="8"/>
            <rFont val="Tahoma"/>
            <family val="2"/>
          </rPr>
          <t>Hurdle rates used in Venture Capital Method valuation.  The rate is based on when the cash is invested and applies to the entire time of investment.  For example, the hurdle rate for an investment at time zero is 50 percent per year.</t>
        </r>
      </text>
    </comment>
    <comment ref="B27" authorId="0">
      <text>
        <r>
          <rPr>
            <b/>
            <sz val="8"/>
            <rFont val="Tahoma"/>
            <family val="2"/>
          </rPr>
          <t>The multiplier is assumed, based on comparable firm data.</t>
        </r>
      </text>
    </comment>
    <comment ref="B31" authorId="0">
      <text>
        <r>
          <rPr>
            <b/>
            <sz val="8"/>
            <rFont val="Tahoma"/>
            <family val="2"/>
          </rPr>
          <t>This is the future value that is required to compensate for the capital invested in row 14.</t>
        </r>
      </text>
    </comment>
    <comment ref="B33" authorId="0">
      <text>
        <r>
          <rPr>
            <b/>
            <sz val="8"/>
            <rFont val="Tahoma"/>
            <family val="2"/>
          </rPr>
          <t>Required ownership share in exchange for investing depends on required continuing value, compared to projected continuing value.</t>
        </r>
      </text>
    </comment>
  </commentList>
</comments>
</file>

<file path=xl/sharedStrings.xml><?xml version="1.0" encoding="utf-8"?>
<sst xmlns="http://schemas.openxmlformats.org/spreadsheetml/2006/main" count="33" uniqueCount="33">
  <si>
    <t>Year</t>
  </si>
  <si>
    <t>Earnings Before Interest and After Tax</t>
  </si>
  <si>
    <t>Equity Capital Raised</t>
  </si>
  <si>
    <t>Income Statement Information</t>
  </si>
  <si>
    <t>Cash Flow Information</t>
  </si>
  <si>
    <t>External Funds Required to Support Operations</t>
  </si>
  <si>
    <t>Uses of Cash</t>
  </si>
  <si>
    <t>Cash Invested in Marketable Securities</t>
  </si>
  <si>
    <t>Return on Invested Cash</t>
  </si>
  <si>
    <t>Ending Cash Balance</t>
  </si>
  <si>
    <t>Beginning Cash Balance</t>
  </si>
  <si>
    <t>Investor Hurdle Rate</t>
  </si>
  <si>
    <t>Continuing Value Earnings Multiplier</t>
  </si>
  <si>
    <t>Continuing Value of Venture</t>
  </si>
  <si>
    <t>Required Future Value of Investment</t>
  </si>
  <si>
    <t>Ownership Share Required</t>
  </si>
  <si>
    <t>Assumptions</t>
  </si>
  <si>
    <t>New venture needs $700, 000 of cash per year.</t>
  </si>
  <si>
    <t>Projected negative earning initially, then rapid growth.</t>
  </si>
  <si>
    <t>Earnings reach $2.5 million by year 5.</t>
  </si>
  <si>
    <t>No free cash flow during first 5 years.</t>
  </si>
  <si>
    <t>Typical earnings multiple of comparable firms is 15.</t>
  </si>
  <si>
    <t>Resulting projected continuing value is $37.5 million in year 5.</t>
  </si>
  <si>
    <t>Hurdle rates consistent with Venture Capital Method.</t>
  </si>
  <si>
    <t>Risk-free rate is 4% per year.</t>
  </si>
  <si>
    <t>Objective</t>
  </si>
  <si>
    <t>Determine the fraction of equity an outside investor would require</t>
  </si>
  <si>
    <t>if the entire investment is made at time zero.</t>
  </si>
  <si>
    <t>All investment is made at time zero.</t>
  </si>
  <si>
    <t>Single-Stage Investment - Venture Capital Method</t>
  </si>
  <si>
    <t>Investor Valuation and Ownership Allocation</t>
  </si>
  <si>
    <t>Figure 14-1</t>
  </si>
  <si>
    <t>Valuation Template 7</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</si>
</sst>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9">
    <font>
      <sz val="10"/>
      <name val="Arial"/>
      <family val="0"/>
    </font>
    <font>
      <sz val="11"/>
      <color indexed="8"/>
      <name val="Calibri"/>
      <family val="2"/>
    </font>
    <font>
      <b/>
      <i/>
      <sz val="10"/>
      <name val="Arial"/>
      <family val="2"/>
    </font>
    <font>
      <b/>
      <sz val="10"/>
      <name val="Arial"/>
      <family val="2"/>
    </font>
    <font>
      <b/>
      <sz val="8"/>
      <name val="Tahoma"/>
      <family val="2"/>
    </font>
    <font>
      <b/>
      <sz val="10"/>
      <color indexed="23"/>
      <name val="Arial"/>
      <family val="2"/>
    </font>
    <font>
      <b/>
      <sz val="14"/>
      <color indexed="8"/>
      <name val="Arial"/>
      <family val="2"/>
    </font>
    <font>
      <b/>
      <sz val="16"/>
      <color indexed="9"/>
      <name val="Arial"/>
      <family val="2"/>
    </font>
    <font>
      <b/>
      <sz val="10"/>
      <color indexed="9"/>
      <name val="Arial"/>
      <family val="2"/>
    </font>
    <font>
      <b/>
      <sz val="10"/>
      <color indexed="6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tint="0.49998000264167786"/>
      <name val="Arial"/>
      <family val="2"/>
    </font>
    <font>
      <b/>
      <sz val="10"/>
      <color theme="4" tint="-0.24997000396251678"/>
      <name val="Arial"/>
      <family val="2"/>
    </font>
    <font>
      <b/>
      <sz val="16"/>
      <color theme="0"/>
      <name val="Arial"/>
      <family val="2"/>
    </font>
    <font>
      <b/>
      <sz val="10"/>
      <color theme="0"/>
      <name val="Arial"/>
      <family val="2"/>
    </font>
    <font>
      <b/>
      <sz val="14"/>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theme="4"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6">
    <xf numFmtId="0" fontId="0" fillId="0" borderId="0" xfId="0" applyAlignment="1">
      <alignment/>
    </xf>
    <xf numFmtId="0" fontId="0" fillId="0" borderId="0" xfId="0" applyAlignment="1">
      <alignment horizontal="centerContinuous"/>
    </xf>
    <xf numFmtId="0" fontId="3" fillId="0" borderId="0" xfId="0" applyFont="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3" fillId="33" borderId="0" xfId="0" applyFont="1" applyFill="1" applyBorder="1" applyAlignment="1">
      <alignment horizontal="center"/>
    </xf>
    <xf numFmtId="0" fontId="0" fillId="33" borderId="12" xfId="0" applyFill="1" applyBorder="1" applyAlignment="1">
      <alignment/>
    </xf>
    <xf numFmtId="0" fontId="0" fillId="33" borderId="13" xfId="0" applyFill="1" applyBorder="1" applyAlignment="1">
      <alignment/>
    </xf>
    <xf numFmtId="6" fontId="0" fillId="33" borderId="0" xfId="0" applyNumberFormat="1" applyFill="1" applyBorder="1" applyAlignment="1">
      <alignment/>
    </xf>
    <xf numFmtId="6" fontId="0" fillId="33" borderId="11" xfId="0" applyNumberFormat="1" applyFill="1" applyBorder="1" applyAlignment="1">
      <alignment/>
    </xf>
    <xf numFmtId="6" fontId="0" fillId="33" borderId="13" xfId="0" applyNumberFormat="1" applyFill="1" applyBorder="1" applyAlignment="1">
      <alignment/>
    </xf>
    <xf numFmtId="6" fontId="0" fillId="33" borderId="14" xfId="0" applyNumberFormat="1" applyFill="1" applyBorder="1" applyAlignment="1">
      <alignment/>
    </xf>
    <xf numFmtId="164" fontId="0" fillId="33" borderId="11" xfId="0" applyNumberFormat="1" applyFill="1" applyBorder="1" applyAlignment="1">
      <alignment/>
    </xf>
    <xf numFmtId="0" fontId="43" fillId="33" borderId="13" xfId="0" applyFont="1" applyFill="1" applyBorder="1" applyAlignment="1">
      <alignment/>
    </xf>
    <xf numFmtId="0" fontId="3" fillId="33" borderId="10" xfId="0" applyFont="1" applyFill="1" applyBorder="1" applyAlignment="1">
      <alignment horizontal="right"/>
    </xf>
    <xf numFmtId="0" fontId="3" fillId="33" borderId="11" xfId="0" applyFont="1" applyFill="1" applyBorder="1" applyAlignment="1">
      <alignment horizontal="center"/>
    </xf>
    <xf numFmtId="0" fontId="0" fillId="0" borderId="0" xfId="0" applyFill="1" applyAlignment="1">
      <alignment/>
    </xf>
    <xf numFmtId="0" fontId="0" fillId="0" borderId="0" xfId="0" applyFill="1" applyBorder="1" applyAlignment="1">
      <alignment/>
    </xf>
    <xf numFmtId="0" fontId="2" fillId="34" borderId="15" xfId="0" applyFont="1" applyFill="1" applyBorder="1" applyAlignment="1">
      <alignment/>
    </xf>
    <xf numFmtId="0" fontId="0" fillId="34" borderId="16" xfId="0" applyFill="1" applyBorder="1" applyAlignment="1">
      <alignment/>
    </xf>
    <xf numFmtId="0" fontId="0" fillId="34" borderId="17" xfId="0" applyFill="1" applyBorder="1" applyAlignment="1">
      <alignment/>
    </xf>
    <xf numFmtId="5" fontId="0" fillId="35" borderId="13" xfId="0" applyNumberFormat="1" applyFill="1" applyBorder="1" applyAlignment="1" applyProtection="1">
      <alignment/>
      <protection locked="0"/>
    </xf>
    <xf numFmtId="6" fontId="0" fillId="35" borderId="13" xfId="0" applyNumberFormat="1" applyFill="1" applyBorder="1" applyAlignment="1" applyProtection="1">
      <alignment/>
      <protection locked="0"/>
    </xf>
    <xf numFmtId="6" fontId="0" fillId="35" borderId="14" xfId="0" applyNumberFormat="1" applyFill="1" applyBorder="1" applyAlignment="1" applyProtection="1">
      <alignment/>
      <protection locked="0"/>
    </xf>
    <xf numFmtId="6" fontId="0" fillId="35" borderId="0" xfId="0" applyNumberFormat="1" applyFill="1" applyBorder="1" applyAlignment="1" applyProtection="1">
      <alignment/>
      <protection locked="0"/>
    </xf>
    <xf numFmtId="6" fontId="0" fillId="35" borderId="11" xfId="0" applyNumberFormat="1" applyFill="1" applyBorder="1" applyAlignment="1" applyProtection="1">
      <alignment/>
      <protection locked="0"/>
    </xf>
    <xf numFmtId="10" fontId="0" fillId="35" borderId="0" xfId="0" applyNumberFormat="1" applyFill="1" applyBorder="1" applyAlignment="1" applyProtection="1">
      <alignment/>
      <protection locked="0"/>
    </xf>
    <xf numFmtId="10" fontId="0" fillId="35" borderId="11" xfId="0" applyNumberFormat="1" applyFill="1" applyBorder="1" applyAlignment="1" applyProtection="1">
      <alignment/>
      <protection locked="0"/>
    </xf>
    <xf numFmtId="0" fontId="0" fillId="35" borderId="11" xfId="0" applyFill="1" applyBorder="1" applyAlignment="1" applyProtection="1">
      <alignment/>
      <protection locked="0"/>
    </xf>
    <xf numFmtId="0" fontId="44" fillId="33" borderId="12" xfId="0" applyFont="1" applyFill="1" applyBorder="1" applyAlignment="1">
      <alignment/>
    </xf>
    <xf numFmtId="10" fontId="44" fillId="36" borderId="14" xfId="0" applyNumberFormat="1" applyFont="1" applyFill="1" applyBorder="1" applyAlignment="1">
      <alignment/>
    </xf>
    <xf numFmtId="0" fontId="45" fillId="37" borderId="18" xfId="0" applyFont="1" applyFill="1" applyBorder="1" applyAlignment="1">
      <alignment horizontal="center"/>
    </xf>
    <xf numFmtId="0" fontId="46" fillId="37" borderId="19" xfId="0" applyFont="1" applyFill="1" applyBorder="1" applyAlignment="1">
      <alignment horizontal="center"/>
    </xf>
    <xf numFmtId="0" fontId="46" fillId="37" borderId="20" xfId="0" applyFont="1" applyFill="1" applyBorder="1" applyAlignment="1">
      <alignment horizontal="center"/>
    </xf>
    <xf numFmtId="0" fontId="47" fillId="0" borderId="0"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I33"/>
  <sheetViews>
    <sheetView showGridLines="0" tabSelected="1" zoomScale="115" zoomScaleNormal="115" zoomScalePageLayoutView="0" workbookViewId="0" topLeftCell="A1">
      <selection activeCell="H33" sqref="B2:H33"/>
    </sheetView>
  </sheetViews>
  <sheetFormatPr defaultColWidth="9.140625" defaultRowHeight="12.75"/>
  <cols>
    <col min="2" max="2" width="41.28125" style="0" customWidth="1"/>
    <col min="3" max="7" width="10.7109375" style="0" bestFit="1" customWidth="1"/>
    <col min="8" max="8" width="11.7109375" style="0" bestFit="1" customWidth="1"/>
  </cols>
  <sheetData>
    <row r="2" spans="2:8" s="18" customFormat="1" ht="21" customHeight="1" thickBot="1">
      <c r="B2" s="35" t="s">
        <v>32</v>
      </c>
      <c r="C2" s="35"/>
      <c r="D2" s="35"/>
      <c r="E2" s="35"/>
      <c r="F2" s="35"/>
      <c r="G2" s="35"/>
      <c r="H2" s="35"/>
    </row>
    <row r="3" spans="2:9" ht="21" thickBot="1">
      <c r="B3" s="32" t="s">
        <v>29</v>
      </c>
      <c r="C3" s="33"/>
      <c r="D3" s="33"/>
      <c r="E3" s="33"/>
      <c r="F3" s="33"/>
      <c r="G3" s="33"/>
      <c r="H3" s="34"/>
      <c r="I3" s="1"/>
    </row>
    <row r="4" s="17" customFormat="1" ht="13.5" thickBot="1"/>
    <row r="5" spans="2:8" ht="12.75">
      <c r="B5" s="19" t="s">
        <v>3</v>
      </c>
      <c r="C5" s="20"/>
      <c r="D5" s="20"/>
      <c r="E5" s="20"/>
      <c r="F5" s="20"/>
      <c r="G5" s="20"/>
      <c r="H5" s="21"/>
    </row>
    <row r="6" spans="2:8" ht="12.75">
      <c r="B6" s="3"/>
      <c r="C6" s="4"/>
      <c r="D6" s="4"/>
      <c r="E6" s="4"/>
      <c r="F6" s="4"/>
      <c r="G6" s="4"/>
      <c r="H6" s="5"/>
    </row>
    <row r="7" spans="2:8" ht="12.75">
      <c r="B7" s="15" t="s">
        <v>0</v>
      </c>
      <c r="C7" s="6">
        <v>0</v>
      </c>
      <c r="D7" s="6">
        <v>1</v>
      </c>
      <c r="E7" s="6">
        <v>2</v>
      </c>
      <c r="F7" s="6">
        <v>3</v>
      </c>
      <c r="G7" s="6">
        <v>4</v>
      </c>
      <c r="H7" s="16">
        <v>5</v>
      </c>
    </row>
    <row r="8" spans="2:8" ht="12.75">
      <c r="B8" s="3"/>
      <c r="C8" s="4"/>
      <c r="D8" s="4"/>
      <c r="E8" s="4"/>
      <c r="F8" s="4"/>
      <c r="G8" s="4"/>
      <c r="H8" s="5"/>
    </row>
    <row r="9" spans="2:8" ht="13.5" thickBot="1">
      <c r="B9" s="7" t="s">
        <v>1</v>
      </c>
      <c r="C9" s="8"/>
      <c r="D9" s="22">
        <v>-500000</v>
      </c>
      <c r="E9" s="22">
        <v>-200000</v>
      </c>
      <c r="F9" s="23">
        <v>400000</v>
      </c>
      <c r="G9" s="23">
        <v>1400000</v>
      </c>
      <c r="H9" s="24">
        <v>2500000</v>
      </c>
    </row>
    <row r="10" s="17" customFormat="1" ht="13.5" thickBot="1"/>
    <row r="11" spans="2:8" ht="12.75">
      <c r="B11" s="19" t="s">
        <v>4</v>
      </c>
      <c r="C11" s="20"/>
      <c r="D11" s="20"/>
      <c r="E11" s="20"/>
      <c r="F11" s="20"/>
      <c r="G11" s="20"/>
      <c r="H11" s="21"/>
    </row>
    <row r="12" spans="2:8" ht="12.75">
      <c r="B12" s="3"/>
      <c r="C12" s="4"/>
      <c r="D12" s="4"/>
      <c r="E12" s="4"/>
      <c r="F12" s="4"/>
      <c r="G12" s="4"/>
      <c r="H12" s="5"/>
    </row>
    <row r="13" spans="2:8" ht="12.75">
      <c r="B13" s="3" t="s">
        <v>5</v>
      </c>
      <c r="C13" s="25">
        <v>700000</v>
      </c>
      <c r="D13" s="25">
        <v>700000</v>
      </c>
      <c r="E13" s="25">
        <v>700000</v>
      </c>
      <c r="F13" s="25">
        <v>700000</v>
      </c>
      <c r="G13" s="25">
        <v>700000</v>
      </c>
      <c r="H13" s="26">
        <v>0</v>
      </c>
    </row>
    <row r="14" spans="2:8" ht="12.75">
      <c r="B14" s="3"/>
      <c r="C14" s="4"/>
      <c r="D14" s="4"/>
      <c r="E14" s="4"/>
      <c r="F14" s="4"/>
      <c r="G14" s="4"/>
      <c r="H14" s="5"/>
    </row>
    <row r="15" spans="2:8" ht="12.75">
      <c r="B15" s="3" t="s">
        <v>2</v>
      </c>
      <c r="C15" s="25">
        <v>3240927</v>
      </c>
      <c r="D15" s="4"/>
      <c r="E15" s="4"/>
      <c r="F15" s="4"/>
      <c r="G15" s="4"/>
      <c r="H15" s="5"/>
    </row>
    <row r="16" spans="2:8" ht="12.75">
      <c r="B16" s="3"/>
      <c r="C16" s="4"/>
      <c r="D16" s="4"/>
      <c r="E16" s="4"/>
      <c r="F16" s="4"/>
      <c r="G16" s="4"/>
      <c r="H16" s="5"/>
    </row>
    <row r="17" spans="2:8" ht="12.75">
      <c r="B17" s="3" t="s">
        <v>10</v>
      </c>
      <c r="C17" s="9">
        <f>C15</f>
        <v>3240927</v>
      </c>
      <c r="D17" s="9">
        <f>C21</f>
        <v>2642564.08</v>
      </c>
      <c r="E17" s="9">
        <f>D21</f>
        <v>2020266.6432</v>
      </c>
      <c r="F17" s="9">
        <f>E21</f>
        <v>1373077.308928</v>
      </c>
      <c r="G17" s="9">
        <f>F21</f>
        <v>700000.40128512</v>
      </c>
      <c r="H17" s="10">
        <f>G21</f>
        <v>0.4173365248553455</v>
      </c>
    </row>
    <row r="18" spans="2:8" ht="12.75">
      <c r="B18" s="3" t="s">
        <v>6</v>
      </c>
      <c r="C18" s="9">
        <f aca="true" t="shared" si="0" ref="C18:H18">C13</f>
        <v>700000</v>
      </c>
      <c r="D18" s="9">
        <f t="shared" si="0"/>
        <v>700000</v>
      </c>
      <c r="E18" s="9">
        <f t="shared" si="0"/>
        <v>700000</v>
      </c>
      <c r="F18" s="9">
        <f t="shared" si="0"/>
        <v>700000</v>
      </c>
      <c r="G18" s="9">
        <f t="shared" si="0"/>
        <v>700000</v>
      </c>
      <c r="H18" s="10">
        <f t="shared" si="0"/>
        <v>0</v>
      </c>
    </row>
    <row r="19" spans="2:8" ht="12.75">
      <c r="B19" s="3" t="s">
        <v>7</v>
      </c>
      <c r="C19" s="9">
        <f aca="true" t="shared" si="1" ref="C19:H19">C17-C18</f>
        <v>2540927</v>
      </c>
      <c r="D19" s="9">
        <f t="shared" si="1"/>
        <v>1942564.08</v>
      </c>
      <c r="E19" s="9">
        <f t="shared" si="1"/>
        <v>1320266.6432</v>
      </c>
      <c r="F19" s="9">
        <f t="shared" si="1"/>
        <v>673077.308928</v>
      </c>
      <c r="G19" s="9">
        <f t="shared" si="1"/>
        <v>0.4012851200532168</v>
      </c>
      <c r="H19" s="10">
        <f t="shared" si="1"/>
        <v>0.4173365248553455</v>
      </c>
    </row>
    <row r="20" spans="2:8" ht="12.75">
      <c r="B20" s="3" t="s">
        <v>8</v>
      </c>
      <c r="C20" s="25">
        <f aca="true" t="shared" si="2" ref="C20:H20">C19*0.04</f>
        <v>101637.08</v>
      </c>
      <c r="D20" s="25">
        <f t="shared" si="2"/>
        <v>77702.5632</v>
      </c>
      <c r="E20" s="25">
        <f t="shared" si="2"/>
        <v>52810.665728</v>
      </c>
      <c r="F20" s="25">
        <f t="shared" si="2"/>
        <v>26923.092357120004</v>
      </c>
      <c r="G20" s="25">
        <f t="shared" si="2"/>
        <v>0.016051404802128674</v>
      </c>
      <c r="H20" s="26">
        <f t="shared" si="2"/>
        <v>0.01669346099421382</v>
      </c>
    </row>
    <row r="21" spans="2:8" ht="13.5" thickBot="1">
      <c r="B21" s="7" t="s">
        <v>9</v>
      </c>
      <c r="C21" s="11">
        <f aca="true" t="shared" si="3" ref="C21:H21">C19+C20</f>
        <v>2642564.08</v>
      </c>
      <c r="D21" s="11">
        <f t="shared" si="3"/>
        <v>2020266.6432</v>
      </c>
      <c r="E21" s="11">
        <f t="shared" si="3"/>
        <v>1373077.308928</v>
      </c>
      <c r="F21" s="11">
        <f t="shared" si="3"/>
        <v>700000.40128512</v>
      </c>
      <c r="G21" s="11">
        <f t="shared" si="3"/>
        <v>0.4173365248553455</v>
      </c>
      <c r="H21" s="12">
        <f t="shared" si="3"/>
        <v>0.4340299858495593</v>
      </c>
    </row>
    <row r="22" s="17" customFormat="1" ht="13.5" thickBot="1"/>
    <row r="23" spans="2:8" ht="12.75">
      <c r="B23" s="19" t="s">
        <v>30</v>
      </c>
      <c r="C23" s="20"/>
      <c r="D23" s="20"/>
      <c r="E23" s="20"/>
      <c r="F23" s="20"/>
      <c r="G23" s="20"/>
      <c r="H23" s="21"/>
    </row>
    <row r="24" spans="2:8" ht="12.75">
      <c r="B24" s="3"/>
      <c r="C24" s="4"/>
      <c r="D24" s="4"/>
      <c r="E24" s="4"/>
      <c r="F24" s="4"/>
      <c r="G24" s="4"/>
      <c r="H24" s="5"/>
    </row>
    <row r="25" spans="2:8" ht="12.75">
      <c r="B25" s="3" t="s">
        <v>11</v>
      </c>
      <c r="C25" s="27">
        <v>0.5</v>
      </c>
      <c r="D25" s="27">
        <v>0.45</v>
      </c>
      <c r="E25" s="27">
        <v>0.4</v>
      </c>
      <c r="F25" s="27">
        <v>0.35</v>
      </c>
      <c r="G25" s="27">
        <v>0.3</v>
      </c>
      <c r="H25" s="28">
        <v>0.25</v>
      </c>
    </row>
    <row r="26" spans="2:8" ht="12.75">
      <c r="B26" s="3"/>
      <c r="C26" s="4"/>
      <c r="D26" s="4"/>
      <c r="E26" s="4"/>
      <c r="F26" s="4"/>
      <c r="G26" s="4"/>
      <c r="H26" s="5"/>
    </row>
    <row r="27" spans="2:8" ht="12.75">
      <c r="B27" s="3" t="s">
        <v>12</v>
      </c>
      <c r="C27" s="4"/>
      <c r="D27" s="4"/>
      <c r="E27" s="4"/>
      <c r="F27" s="4"/>
      <c r="G27" s="4"/>
      <c r="H27" s="29">
        <v>15</v>
      </c>
    </row>
    <row r="28" spans="2:8" ht="12.75">
      <c r="B28" s="3"/>
      <c r="C28" s="4"/>
      <c r="D28" s="4"/>
      <c r="E28" s="4"/>
      <c r="F28" s="4"/>
      <c r="G28" s="4"/>
      <c r="H28" s="5"/>
    </row>
    <row r="29" spans="2:8" ht="12.75">
      <c r="B29" s="3" t="s">
        <v>13</v>
      </c>
      <c r="C29" s="4"/>
      <c r="D29" s="4"/>
      <c r="E29" s="4"/>
      <c r="F29" s="4"/>
      <c r="G29" s="4"/>
      <c r="H29" s="10">
        <f>H9*H27</f>
        <v>37500000</v>
      </c>
    </row>
    <row r="30" spans="2:8" ht="12.75">
      <c r="B30" s="3"/>
      <c r="C30" s="4"/>
      <c r="D30" s="4"/>
      <c r="E30" s="4"/>
      <c r="F30" s="4"/>
      <c r="G30" s="4"/>
      <c r="H30" s="5"/>
    </row>
    <row r="31" spans="2:8" ht="12.75">
      <c r="B31" s="3" t="s">
        <v>14</v>
      </c>
      <c r="C31" s="4"/>
      <c r="D31" s="4"/>
      <c r="E31" s="4"/>
      <c r="F31" s="4"/>
      <c r="G31" s="4"/>
      <c r="H31" s="13">
        <f>C15*(1+C25)^5</f>
        <v>24610789.40625</v>
      </c>
    </row>
    <row r="32" spans="2:8" ht="12.75">
      <c r="B32" s="3"/>
      <c r="C32" s="4"/>
      <c r="D32" s="4"/>
      <c r="E32" s="4"/>
      <c r="F32" s="4"/>
      <c r="G32" s="4"/>
      <c r="H32" s="5"/>
    </row>
    <row r="33" spans="2:8" ht="13.5" thickBot="1">
      <c r="B33" s="30" t="s">
        <v>15</v>
      </c>
      <c r="C33" s="14"/>
      <c r="D33" s="14"/>
      <c r="E33" s="14"/>
      <c r="F33" s="14"/>
      <c r="G33" s="14"/>
      <c r="H33" s="31">
        <f>H31/H29</f>
        <v>0.6562877175</v>
      </c>
    </row>
  </sheetData>
  <sheetProtection sheet="1" objects="1" scenarios="1"/>
  <mergeCells count="2">
    <mergeCell ref="B3:H3"/>
    <mergeCell ref="B2:H2"/>
  </mergeCells>
  <printOptions/>
  <pageMargins left="0.75" right="0.75" top="1" bottom="1" header="0.5" footer="0.5"/>
  <pageSetup fitToHeight="1" fitToWidth="1" horizontalDpi="300" verticalDpi="300" orientation="landscape" r:id="rId3"/>
  <headerFooter alignWithMargins="0">
    <oddHeader>&amp;C&amp;A</oddHeader>
  </headerFooter>
  <legacyDrawing r:id="rId2"/>
</worksheet>
</file>

<file path=xl/worksheets/sheet2.xml><?xml version="1.0" encoding="utf-8"?>
<worksheet xmlns="http://schemas.openxmlformats.org/spreadsheetml/2006/main" xmlns:r="http://schemas.openxmlformats.org/officeDocument/2006/relationships">
  <dimension ref="A1:C16"/>
  <sheetViews>
    <sheetView zoomScalePageLayoutView="0" workbookViewId="0" topLeftCell="A1">
      <selection activeCell="F33" sqref="F33"/>
    </sheetView>
  </sheetViews>
  <sheetFormatPr defaultColWidth="9.140625" defaultRowHeight="12.75"/>
  <cols>
    <col min="1" max="1" width="3.8515625" style="0" customWidth="1"/>
    <col min="2" max="2" width="4.00390625" style="0" customWidth="1"/>
  </cols>
  <sheetData>
    <row r="1" spans="1:2" ht="12.75">
      <c r="A1" s="2" t="s">
        <v>31</v>
      </c>
      <c r="B1" s="2"/>
    </row>
    <row r="3" ht="12.75">
      <c r="B3" s="2" t="s">
        <v>25</v>
      </c>
    </row>
    <row r="4" ht="12.75">
      <c r="C4" t="s">
        <v>26</v>
      </c>
    </row>
    <row r="5" ht="12.75">
      <c r="C5" t="s">
        <v>27</v>
      </c>
    </row>
    <row r="7" ht="12.75">
      <c r="B7" s="2" t="s">
        <v>16</v>
      </c>
    </row>
    <row r="8" ht="12.75">
      <c r="C8" t="s">
        <v>17</v>
      </c>
    </row>
    <row r="9" ht="12.75">
      <c r="C9" t="s">
        <v>18</v>
      </c>
    </row>
    <row r="10" ht="12.75">
      <c r="C10" t="s">
        <v>19</v>
      </c>
    </row>
    <row r="11" ht="12.75">
      <c r="C11" t="s">
        <v>20</v>
      </c>
    </row>
    <row r="12" ht="12.75">
      <c r="C12" t="s">
        <v>21</v>
      </c>
    </row>
    <row r="13" ht="12.75">
      <c r="C13" t="s">
        <v>22</v>
      </c>
    </row>
    <row r="14" ht="12.75">
      <c r="C14" t="s">
        <v>23</v>
      </c>
    </row>
    <row r="15" ht="12.75">
      <c r="C15" t="s">
        <v>24</v>
      </c>
    </row>
    <row r="16" ht="12.75">
      <c r="C16" t="s">
        <v>28</v>
      </c>
    </row>
  </sheetData>
  <sheetProtection sheet="1" objects="1" scenarios="1"/>
  <printOptions/>
  <pageMargins left="0.75" right="0.75" top="1" bottom="1" header="0.5" footer="0.5"/>
  <pageSetup horizontalDpi="600" verticalDpi="600"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852 Peninsula Clare., 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Kelly Smith</dc:creator>
  <cp:keywords/>
  <dc:description/>
  <cp:lastModifiedBy>Rick Smith</cp:lastModifiedBy>
  <cp:lastPrinted>1999-12-09T04:50:33Z</cp:lastPrinted>
  <dcterms:created xsi:type="dcterms:W3CDTF">1998-10-15T21:58:07Z</dcterms:created>
  <dcterms:modified xsi:type="dcterms:W3CDTF">2011-01-14T22:41:25Z</dcterms:modified>
  <cp:category/>
  <cp:version/>
  <cp:contentType/>
  <cp:contentStatus/>
</cp:coreProperties>
</file>